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жэу 6 прейскурант" sheetId="1" r:id="rId1"/>
  </sheets>
  <externalReferences>
    <externalReference r:id="rId2"/>
  </externalReferences>
  <definedNames>
    <definedName name="_xlnm.Print_Area" localSheetId="0">'жэу 6 прейскурант'!$A$1:$H$56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1" l="1"/>
  <c r="G54" i="1"/>
  <c r="F54" i="1"/>
  <c r="K54" i="1" s="1"/>
  <c r="H53" i="1"/>
  <c r="G53" i="1"/>
  <c r="F53" i="1"/>
  <c r="K53" i="1" s="1"/>
  <c r="H52" i="1"/>
  <c r="G52" i="1"/>
  <c r="F52" i="1"/>
  <c r="K52" i="1" s="1"/>
  <c r="H51" i="1"/>
  <c r="G51" i="1"/>
  <c r="F51" i="1"/>
  <c r="K51" i="1" s="1"/>
  <c r="H50" i="1"/>
  <c r="G50" i="1"/>
  <c r="F50" i="1"/>
  <c r="K50" i="1" s="1"/>
  <c r="H49" i="1"/>
  <c r="G49" i="1"/>
  <c r="F49" i="1"/>
  <c r="K49" i="1" s="1"/>
  <c r="H48" i="1"/>
  <c r="G48" i="1"/>
  <c r="F48" i="1"/>
  <c r="K48" i="1" s="1"/>
  <c r="H47" i="1"/>
  <c r="G47" i="1"/>
  <c r="F47" i="1"/>
  <c r="K47" i="1" s="1"/>
  <c r="H46" i="1"/>
  <c r="G46" i="1"/>
  <c r="F46" i="1"/>
  <c r="K46" i="1" s="1"/>
  <c r="H45" i="1"/>
  <c r="G45" i="1"/>
  <c r="F45" i="1"/>
  <c r="K45" i="1" s="1"/>
  <c r="H44" i="1"/>
  <c r="G44" i="1"/>
  <c r="F44" i="1"/>
  <c r="K44" i="1" s="1"/>
  <c r="H43" i="1"/>
  <c r="G43" i="1"/>
  <c r="F43" i="1"/>
  <c r="K43" i="1" s="1"/>
  <c r="H42" i="1"/>
  <c r="G42" i="1"/>
  <c r="F42" i="1"/>
  <c r="K42" i="1" s="1"/>
  <c r="H41" i="1"/>
  <c r="G41" i="1"/>
  <c r="F41" i="1"/>
  <c r="K41" i="1" s="1"/>
  <c r="H40" i="1"/>
  <c r="G40" i="1"/>
  <c r="F40" i="1"/>
  <c r="K40" i="1" s="1"/>
  <c r="H39" i="1"/>
  <c r="G39" i="1"/>
  <c r="F39" i="1"/>
  <c r="K39" i="1" s="1"/>
  <c r="H38" i="1"/>
  <c r="G38" i="1"/>
  <c r="F38" i="1"/>
  <c r="K38" i="1" s="1"/>
  <c r="H37" i="1"/>
  <c r="G37" i="1"/>
  <c r="F37" i="1"/>
  <c r="K37" i="1" s="1"/>
  <c r="H36" i="1"/>
  <c r="G36" i="1"/>
  <c r="F36" i="1"/>
  <c r="K36" i="1" s="1"/>
  <c r="H35" i="1"/>
  <c r="G35" i="1"/>
  <c r="F35" i="1"/>
  <c r="K35" i="1" s="1"/>
  <c r="H34" i="1"/>
  <c r="G34" i="1"/>
  <c r="F34" i="1"/>
  <c r="K34" i="1" s="1"/>
  <c r="H33" i="1"/>
  <c r="G33" i="1"/>
  <c r="F33" i="1"/>
  <c r="K33" i="1" s="1"/>
  <c r="H32" i="1"/>
  <c r="G32" i="1"/>
  <c r="F32" i="1"/>
  <c r="K32" i="1" s="1"/>
  <c r="H31" i="1"/>
  <c r="G31" i="1"/>
  <c r="F31" i="1"/>
  <c r="K31" i="1" s="1"/>
  <c r="H30" i="1"/>
  <c r="G30" i="1"/>
  <c r="F30" i="1"/>
  <c r="K30" i="1" s="1"/>
  <c r="H29" i="1"/>
  <c r="G29" i="1"/>
  <c r="F29" i="1"/>
  <c r="K29" i="1" s="1"/>
  <c r="H28" i="1"/>
  <c r="G28" i="1"/>
  <c r="F28" i="1"/>
  <c r="K28" i="1" s="1"/>
  <c r="H27" i="1"/>
  <c r="G27" i="1"/>
  <c r="F27" i="1"/>
  <c r="K27" i="1" s="1"/>
  <c r="H26" i="1"/>
  <c r="G26" i="1"/>
  <c r="F26" i="1"/>
  <c r="K26" i="1" s="1"/>
  <c r="H25" i="1"/>
  <c r="G25" i="1"/>
  <c r="F25" i="1"/>
  <c r="K25" i="1" s="1"/>
  <c r="H24" i="1"/>
  <c r="G24" i="1"/>
  <c r="F24" i="1"/>
  <c r="K24" i="1" s="1"/>
  <c r="H23" i="1"/>
  <c r="G23" i="1"/>
  <c r="F23" i="1"/>
  <c r="K23" i="1" s="1"/>
  <c r="H22" i="1"/>
  <c r="G22" i="1"/>
  <c r="F22" i="1"/>
  <c r="K22" i="1" s="1"/>
  <c r="H21" i="1"/>
  <c r="G21" i="1"/>
  <c r="F21" i="1"/>
  <c r="K21" i="1" s="1"/>
  <c r="H20" i="1"/>
  <c r="G20" i="1"/>
  <c r="F20" i="1"/>
  <c r="K20" i="1" s="1"/>
  <c r="H19" i="1"/>
  <c r="G19" i="1"/>
  <c r="F19" i="1"/>
  <c r="K19" i="1" s="1"/>
  <c r="H18" i="1"/>
  <c r="G18" i="1"/>
  <c r="F18" i="1"/>
  <c r="K18" i="1" s="1"/>
  <c r="H17" i="1"/>
  <c r="G17" i="1"/>
  <c r="F17" i="1"/>
  <c r="K17" i="1" s="1"/>
  <c r="H16" i="1"/>
  <c r="G16" i="1"/>
  <c r="F16" i="1"/>
  <c r="K16" i="1" s="1"/>
  <c r="H15" i="1"/>
  <c r="G15" i="1"/>
  <c r="F15" i="1"/>
  <c r="K15" i="1" s="1"/>
  <c r="H14" i="1"/>
  <c r="G14" i="1"/>
  <c r="F14" i="1"/>
  <c r="K14" i="1" s="1"/>
  <c r="H13" i="1"/>
  <c r="G13" i="1"/>
  <c r="F13" i="1"/>
  <c r="K13" i="1" s="1"/>
  <c r="H12" i="1"/>
  <c r="G12" i="1"/>
  <c r="F12" i="1"/>
  <c r="K12" i="1" s="1"/>
  <c r="K57" i="1" l="1"/>
</calcChain>
</file>

<file path=xl/sharedStrings.xml><?xml version="1.0" encoding="utf-8"?>
<sst xmlns="http://schemas.openxmlformats.org/spreadsheetml/2006/main" count="146" uniqueCount="120">
  <si>
    <t>Утверждено</t>
  </si>
  <si>
    <t xml:space="preserve">Приказ ГП "ЖЭУ № 6 Первомайского района г.Минска" </t>
  </si>
  <si>
    <t>от «22» мая 2025 г. № 147</t>
  </si>
  <si>
    <t>ПРЕЙСКУРАНТ ЦЕН (ТАРИФОВ)</t>
  </si>
  <si>
    <t>Государственного предприятия "ЖЭУ № 6 Первомайского района г. Минска"</t>
  </si>
  <si>
    <t>на оказание платных услуг по заказам населения</t>
  </si>
  <si>
    <t>(без стоимости материалов)</t>
  </si>
  <si>
    <t>вводится с 01 июня 2025 г.</t>
  </si>
  <si>
    <t>№ п/п</t>
  </si>
  <si>
    <t xml:space="preserve">Обосно-вание </t>
  </si>
  <si>
    <t>Наименование работы (услуги)</t>
  </si>
  <si>
    <t xml:space="preserve">Единица измерения </t>
  </si>
  <si>
    <t>Тариф, рублей</t>
  </si>
  <si>
    <t>норма времени</t>
  </si>
  <si>
    <t>ЧТС</t>
  </si>
  <si>
    <t>к прошлому показателю</t>
  </si>
  <si>
    <t>10-51</t>
  </si>
  <si>
    <t>Смена головки вентиля</t>
  </si>
  <si>
    <t xml:space="preserve"> шт.</t>
  </si>
  <si>
    <t>10-10</t>
  </si>
  <si>
    <t>Замена участка канализационного трубопровода</t>
  </si>
  <si>
    <t>м</t>
  </si>
  <si>
    <t>10-13</t>
  </si>
  <si>
    <t>Ремонт вентиля</t>
  </si>
  <si>
    <t>вентиль</t>
  </si>
  <si>
    <t>10-12</t>
  </si>
  <si>
    <t>Замена вентиля</t>
  </si>
  <si>
    <t>10-79</t>
  </si>
  <si>
    <t>Замена шарового крана</t>
  </si>
  <si>
    <t>кран</t>
  </si>
  <si>
    <t>10-15</t>
  </si>
  <si>
    <t>Отключение воды по стояку (9 эт.)</t>
  </si>
  <si>
    <t>стояк</t>
  </si>
  <si>
    <t>10-16</t>
  </si>
  <si>
    <t>Отключение воды по стояку (12 эт. и выше)</t>
  </si>
  <si>
    <t>10-74</t>
  </si>
  <si>
    <t>Смена унитаза типа "Компакт"</t>
  </si>
  <si>
    <t>прибор</t>
  </si>
  <si>
    <t>10-33</t>
  </si>
  <si>
    <t>Смена бачка</t>
  </si>
  <si>
    <t>10-24</t>
  </si>
  <si>
    <t>Смена умывальника</t>
  </si>
  <si>
    <t>10-25</t>
  </si>
  <si>
    <t>Смена раковины</t>
  </si>
  <si>
    <t>10-26</t>
  </si>
  <si>
    <t>Смена мойки</t>
  </si>
  <si>
    <t>10-28</t>
  </si>
  <si>
    <t>Смена ванны</t>
  </si>
  <si>
    <t>10-30</t>
  </si>
  <si>
    <t>Смена манжеты к унитазу</t>
  </si>
  <si>
    <t>10-35</t>
  </si>
  <si>
    <t>Смена сифона к санитарному прибору</t>
  </si>
  <si>
    <t>10-36</t>
  </si>
  <si>
    <t>Смена кронштейнов под санитарные приборы</t>
  </si>
  <si>
    <t>10-71</t>
  </si>
  <si>
    <t>Установка кронштейнов под санитарные приборы</t>
  </si>
  <si>
    <t>10-38</t>
  </si>
  <si>
    <t>Смена смесителя настольного для умывальников, моек или раковин</t>
  </si>
  <si>
    <t>10-39</t>
  </si>
  <si>
    <t xml:space="preserve">Смена смесителя для ванны </t>
  </si>
  <si>
    <t>10-42</t>
  </si>
  <si>
    <t xml:space="preserve">Ремонт смывного бачка с регулировкой на месте со сменой  деталей из резины, поплавкового или спускового клапана </t>
  </si>
  <si>
    <t>10-48</t>
  </si>
  <si>
    <t>Прочистка трубопроводов внутренней канализации</t>
  </si>
  <si>
    <t xml:space="preserve">м </t>
  </si>
  <si>
    <t>10-55</t>
  </si>
  <si>
    <t>Смена подводки ХГВ (замена гибкой подводки к санитарному прибору)</t>
  </si>
  <si>
    <t>шт.</t>
  </si>
  <si>
    <t>10-50</t>
  </si>
  <si>
    <t>Смена прокладки для водоразборных кранов, душа, бачка унитаза с учетом сборки и разборки оборудования</t>
  </si>
  <si>
    <t>10-238</t>
  </si>
  <si>
    <t>Перепаковка соединительных частей полотенцесушителя</t>
  </si>
  <si>
    <t>полотенце- сушитель</t>
  </si>
  <si>
    <t>10-239</t>
  </si>
  <si>
    <t>Перепаковка соединительных частей сифона</t>
  </si>
  <si>
    <t>сифон</t>
  </si>
  <si>
    <t>10-240</t>
  </si>
  <si>
    <t>Перепаковка соединительных частей индивидуального прибора учета воды</t>
  </si>
  <si>
    <t>10-43</t>
  </si>
  <si>
    <t>Регулировка смывного бачка без ремонта</t>
  </si>
  <si>
    <t>10-61</t>
  </si>
  <si>
    <t>Смена обвязки для ванны</t>
  </si>
  <si>
    <t>10-84</t>
  </si>
  <si>
    <t>Смена выпуска для ванны</t>
  </si>
  <si>
    <t>выпуск</t>
  </si>
  <si>
    <t>10-70</t>
  </si>
  <si>
    <t>Установка заглушек</t>
  </si>
  <si>
    <t>10-85</t>
  </si>
  <si>
    <t>Смена полотенцесушителя</t>
  </si>
  <si>
    <t>11-32</t>
  </si>
  <si>
    <t>Замена выключателя одинарного, двойного</t>
  </si>
  <si>
    <t>11-42</t>
  </si>
  <si>
    <t>Смена розетки</t>
  </si>
  <si>
    <t>хронометраж</t>
  </si>
  <si>
    <t>Составление смет на ремонтно-строительные работы при бытовых залитиях</t>
  </si>
  <si>
    <t xml:space="preserve"> смета</t>
  </si>
  <si>
    <t>12-39-1</t>
  </si>
  <si>
    <t>Проведение обследования и консультация специалиста: консультация и обследование электриком</t>
  </si>
  <si>
    <t>обследование</t>
  </si>
  <si>
    <t>12-39-2</t>
  </si>
  <si>
    <t>Проведение обследования и консультация специалиста: консультация и обследование сантехником</t>
  </si>
  <si>
    <t>12-39-3</t>
  </si>
  <si>
    <t>Проведение обследования и консультация другими специалистами</t>
  </si>
  <si>
    <t>11-28</t>
  </si>
  <si>
    <t>Обследование и определение причин неисправностей в электросети квартиры</t>
  </si>
  <si>
    <t>эл.разводка квартиры</t>
  </si>
  <si>
    <t>12-39-4</t>
  </si>
  <si>
    <t>Проведение обследования и консультация специалиста, обследование при залитии квартиры для определения ущерба</t>
  </si>
  <si>
    <t>10-60</t>
  </si>
  <si>
    <t>Смена смесителя для ванны с душевой сеткой</t>
  </si>
  <si>
    <t>11-34</t>
  </si>
  <si>
    <t>Замена автоматов квартирных</t>
  </si>
  <si>
    <t>автомат</t>
  </si>
  <si>
    <t>11-40</t>
  </si>
  <si>
    <t>Смена блока (выключатель+переключатель+розетка)</t>
  </si>
  <si>
    <t>блок</t>
  </si>
  <si>
    <t>11-24</t>
  </si>
  <si>
    <t>Приостановление (возобновление) оказания ЖКУ</t>
  </si>
  <si>
    <t>лицевой счет</t>
  </si>
  <si>
    <t>средний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</si>
</sst>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color theme="0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0" borderId="0" xfId="0" applyFont="1"/>
    <xf numFmtId="164" fontId="5" fillId="0" borderId="0" xfId="0" applyNumberFormat="1" applyFont="1"/>
    <xf numFmtId="0" fontId="3" fillId="0" borderId="0" xfId="0" applyFont="1"/>
    <xf numFmtId="0" fontId="3" fillId="2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2" fillId="2" borderId="0" xfId="0" applyFont="1" applyFill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vertical="justify"/>
    </xf>
    <xf numFmtId="49" fontId="12" fillId="0" borderId="1" xfId="0" applyNumberFormat="1" applyFont="1" applyBorder="1" applyAlignment="1">
      <alignment horizontal="center" vertical="justify"/>
    </xf>
    <xf numFmtId="0" fontId="12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164" fontId="5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5" fillId="0" borderId="0" xfId="1" applyNumberFormat="1" applyFont="1" applyAlignment="1">
      <alignment vertical="center"/>
    </xf>
    <xf numFmtId="0" fontId="12" fillId="0" borderId="1" xfId="0" applyFont="1" applyBorder="1" applyAlignment="1">
      <alignment horizontal="center" wrapText="1"/>
    </xf>
    <xf numFmtId="17" fontId="2" fillId="0" borderId="0" xfId="0" applyNumberFormat="1" applyFont="1"/>
    <xf numFmtId="49" fontId="14" fillId="0" borderId="1" xfId="0" applyNumberFormat="1" applyFont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4" fontId="13" fillId="4" borderId="0" xfId="0" applyNumberFormat="1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12" fillId="0" borderId="8" xfId="0" applyFont="1" applyBorder="1" applyAlignment="1">
      <alignment horizontal="left" vertical="top" wrapText="1" indent="1"/>
    </xf>
    <xf numFmtId="0" fontId="12" fillId="0" borderId="9" xfId="0" applyFont="1" applyBorder="1" applyAlignment="1">
      <alignment horizontal="left" vertical="top" wrapText="1" inden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8" xfId="0" applyFont="1" applyBorder="1" applyAlignment="1">
      <alignment horizontal="left" wrapText="1" indent="1"/>
    </xf>
    <xf numFmtId="0" fontId="12" fillId="0" borderId="9" xfId="0" applyFont="1" applyBorder="1" applyAlignment="1">
      <alignment horizontal="left" wrapText="1" inden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HPERVotiz1/Downloads/&#1050;&#1072;&#1083;&#1100;&#1082;&#1091;&#1083;&#1103;&#1094;&#1080;&#1103;%20%20&#1073;&#1099;&#1090;%20%20&#1046;&#1069;&#1059;%206%20&#1089;%20&#1080;&#1102;&#1085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эу 6 прейскурант"/>
      <sheetName val="1 Смена головки вентиля ОБРАЗЕЦ"/>
      <sheetName val="2 Канализ.трубопров."/>
      <sheetName val="3 Шар.кран 3 шт."/>
      <sheetName val="4 Отключ.воды 2 шт."/>
      <sheetName val="5 Смена унитаз 2 шт."/>
      <sheetName val="6.Мойка 3 шт."/>
      <sheetName val="7 Ванна"/>
      <sheetName val="8 Манжета"/>
      <sheetName val="9 Сифон"/>
      <sheetName val="10 Кроншт.2 шт."/>
      <sheetName val="11 Смеситель мойка"/>
      <sheetName val="12 Смесит ванна"/>
      <sheetName val="13 Бачок"/>
      <sheetName val="14 внутр.канализ"/>
      <sheetName val="15 Подводка ХГВ"/>
      <sheetName val="16 Прокладка"/>
      <sheetName val="17 Перепаковка 3 шт"/>
      <sheetName val="18 Регул.бачка"/>
      <sheetName val="19 Выпуск ванна 2 шт"/>
      <sheetName val="20 Заглушки"/>
      <sheetName val="21 Полотенцесуш."/>
      <sheetName val=".....ВЫКЛЮЧАТЕЛЬ 11-32"/>
      <sheetName val=".....РОЗЕТКА 11-42"/>
      <sheetName val="26 Консульт.электрик"/>
      <sheetName val="27 Консульт сантех."/>
      <sheetName val="27А Консульт ДР.СПЕЦ "/>
      <sheetName val="28 электросеть"/>
      <sheetName val="29 Консульт.залитие"/>
      <sheetName val="22 Автоматы"/>
      <sheetName val="24 Смена БЛОКА "/>
      <sheetName val="12 Смесит ванна с душевой се"/>
      <sheetName val="25 Сметы залитие !!"/>
      <sheetName val="приостановлен.жку"/>
    </sheetNames>
    <sheetDataSet>
      <sheetData sheetId="0"/>
      <sheetData sheetId="1">
        <row r="14">
          <cell r="F14">
            <v>1.88</v>
          </cell>
        </row>
        <row r="19">
          <cell r="F19">
            <v>0.35</v>
          </cell>
        </row>
        <row r="28">
          <cell r="F28">
            <v>7.8299999999999992</v>
          </cell>
        </row>
      </sheetData>
      <sheetData sheetId="2">
        <row r="14">
          <cell r="F14">
            <v>1.88</v>
          </cell>
        </row>
        <row r="19">
          <cell r="F19">
            <v>1.1399999999999999</v>
          </cell>
        </row>
        <row r="28">
          <cell r="F28">
            <v>25.520000000000003</v>
          </cell>
        </row>
      </sheetData>
      <sheetData sheetId="3">
        <row r="14">
          <cell r="F14">
            <v>1.88</v>
          </cell>
          <cell r="M14">
            <v>1.88</v>
          </cell>
          <cell r="T14">
            <v>1.88</v>
          </cell>
        </row>
        <row r="19">
          <cell r="F19">
            <v>0.32</v>
          </cell>
          <cell r="M19">
            <v>0.82</v>
          </cell>
          <cell r="T19">
            <v>0.6</v>
          </cell>
        </row>
        <row r="28">
          <cell r="F28">
            <v>7.17</v>
          </cell>
          <cell r="M28">
            <v>18.350000000000001</v>
          </cell>
          <cell r="T28">
            <v>13.41</v>
          </cell>
        </row>
      </sheetData>
      <sheetData sheetId="4">
        <row r="14">
          <cell r="F14">
            <v>1.75</v>
          </cell>
          <cell r="M14">
            <v>1.75</v>
          </cell>
        </row>
        <row r="19">
          <cell r="F19">
            <v>0.6</v>
          </cell>
          <cell r="M19">
            <v>0.7</v>
          </cell>
        </row>
        <row r="28">
          <cell r="F28">
            <v>12.540000000000001</v>
          </cell>
          <cell r="M28">
            <v>14.61</v>
          </cell>
        </row>
      </sheetData>
      <sheetData sheetId="5">
        <row r="14">
          <cell r="F14">
            <v>1.88</v>
          </cell>
          <cell r="M14">
            <v>1.88</v>
          </cell>
        </row>
        <row r="19">
          <cell r="F19">
            <v>2.7</v>
          </cell>
          <cell r="M19">
            <v>1.0900000000000001</v>
          </cell>
        </row>
        <row r="28">
          <cell r="F28">
            <v>60.410000000000011</v>
          </cell>
          <cell r="M28">
            <v>24.4</v>
          </cell>
        </row>
      </sheetData>
      <sheetData sheetId="6">
        <row r="14">
          <cell r="F14">
            <v>1.88</v>
          </cell>
          <cell r="M14">
            <v>1.88</v>
          </cell>
          <cell r="T14">
            <v>1.88</v>
          </cell>
        </row>
        <row r="19">
          <cell r="F19">
            <v>2</v>
          </cell>
          <cell r="M19">
            <v>1.26</v>
          </cell>
          <cell r="T19">
            <v>2.1</v>
          </cell>
        </row>
        <row r="28">
          <cell r="F28">
            <v>44.75</v>
          </cell>
          <cell r="M28">
            <v>28.19</v>
          </cell>
          <cell r="T28">
            <v>46.980000000000004</v>
          </cell>
        </row>
      </sheetData>
      <sheetData sheetId="7">
        <row r="14">
          <cell r="F14">
            <v>1.88</v>
          </cell>
        </row>
        <row r="19">
          <cell r="F19">
            <v>5.03</v>
          </cell>
        </row>
        <row r="28">
          <cell r="F28">
            <v>112.53000000000002</v>
          </cell>
        </row>
      </sheetData>
      <sheetData sheetId="8">
        <row r="14">
          <cell r="F14">
            <v>1.75</v>
          </cell>
        </row>
        <row r="19">
          <cell r="F19">
            <v>0.8</v>
          </cell>
        </row>
        <row r="28">
          <cell r="F28">
            <v>16.689999999999998</v>
          </cell>
        </row>
      </sheetData>
      <sheetData sheetId="9">
        <row r="14">
          <cell r="F14">
            <v>1.88</v>
          </cell>
        </row>
        <row r="19">
          <cell r="F19">
            <v>0.72</v>
          </cell>
        </row>
        <row r="28">
          <cell r="F28">
            <v>16.099999999999998</v>
          </cell>
        </row>
      </sheetData>
      <sheetData sheetId="10">
        <row r="14">
          <cell r="F14">
            <v>1.75</v>
          </cell>
          <cell r="M14">
            <v>1.75</v>
          </cell>
        </row>
        <row r="19">
          <cell r="F19">
            <v>0.35</v>
          </cell>
          <cell r="M19">
            <v>1.1000000000000001</v>
          </cell>
        </row>
        <row r="28">
          <cell r="F28">
            <v>7.2899999999999991</v>
          </cell>
          <cell r="M28">
            <v>22.97</v>
          </cell>
        </row>
      </sheetData>
      <sheetData sheetId="11">
        <row r="14">
          <cell r="F14">
            <v>1.88</v>
          </cell>
        </row>
        <row r="19">
          <cell r="F19">
            <v>1.8</v>
          </cell>
        </row>
        <row r="28">
          <cell r="F28">
            <v>40.269999999999996</v>
          </cell>
        </row>
      </sheetData>
      <sheetData sheetId="12">
        <row r="14">
          <cell r="F14">
            <v>1.88</v>
          </cell>
        </row>
        <row r="19">
          <cell r="F19">
            <v>1.3</v>
          </cell>
        </row>
        <row r="28">
          <cell r="F28">
            <v>29.08</v>
          </cell>
        </row>
      </sheetData>
      <sheetData sheetId="13">
        <row r="14">
          <cell r="F14">
            <v>1.88</v>
          </cell>
        </row>
        <row r="19">
          <cell r="F19">
            <v>0.85</v>
          </cell>
        </row>
        <row r="28">
          <cell r="F28">
            <v>19</v>
          </cell>
        </row>
      </sheetData>
      <sheetData sheetId="14">
        <row r="14">
          <cell r="F14">
            <v>1.61</v>
          </cell>
        </row>
        <row r="19">
          <cell r="F19">
            <v>0.27</v>
          </cell>
        </row>
        <row r="28">
          <cell r="F28">
            <v>5.169999999999999</v>
          </cell>
        </row>
      </sheetData>
      <sheetData sheetId="15">
        <row r="14">
          <cell r="F14">
            <v>1.88</v>
          </cell>
        </row>
        <row r="19">
          <cell r="F19">
            <v>0.33</v>
          </cell>
        </row>
        <row r="28">
          <cell r="F28">
            <v>7.379999999999999</v>
          </cell>
        </row>
      </sheetData>
      <sheetData sheetId="16">
        <row r="14">
          <cell r="F14">
            <v>1.75</v>
          </cell>
        </row>
        <row r="19">
          <cell r="F19">
            <v>0.42</v>
          </cell>
        </row>
        <row r="28">
          <cell r="F28">
            <v>8.7799999999999994</v>
          </cell>
        </row>
      </sheetData>
      <sheetData sheetId="17">
        <row r="14">
          <cell r="F14">
            <v>1.75</v>
          </cell>
          <cell r="M14">
            <v>1.75</v>
          </cell>
          <cell r="T14">
            <v>1.88</v>
          </cell>
        </row>
        <row r="19">
          <cell r="F19">
            <v>0.33</v>
          </cell>
          <cell r="M19">
            <v>0.25</v>
          </cell>
          <cell r="T19">
            <v>0.5</v>
          </cell>
        </row>
        <row r="28">
          <cell r="F28">
            <v>6.9</v>
          </cell>
          <cell r="M28">
            <v>5.23</v>
          </cell>
          <cell r="T28">
            <v>11.19</v>
          </cell>
        </row>
      </sheetData>
      <sheetData sheetId="18">
        <row r="14">
          <cell r="F14">
            <v>1.88</v>
          </cell>
        </row>
        <row r="19">
          <cell r="F19">
            <v>0.2</v>
          </cell>
        </row>
        <row r="28">
          <cell r="F28">
            <v>4.4700000000000006</v>
          </cell>
        </row>
      </sheetData>
      <sheetData sheetId="19">
        <row r="14">
          <cell r="F14">
            <v>1.88</v>
          </cell>
          <cell r="M14">
            <v>1.88</v>
          </cell>
        </row>
        <row r="19">
          <cell r="F19">
            <v>1.45</v>
          </cell>
          <cell r="M19">
            <v>0.86</v>
          </cell>
        </row>
        <row r="28">
          <cell r="F28">
            <v>32.440000000000005</v>
          </cell>
          <cell r="M28">
            <v>19.239999999999998</v>
          </cell>
        </row>
      </sheetData>
      <sheetData sheetId="20">
        <row r="14">
          <cell r="F14">
            <v>1.75</v>
          </cell>
        </row>
        <row r="19">
          <cell r="F19">
            <v>0.42</v>
          </cell>
        </row>
        <row r="28">
          <cell r="F28">
            <v>8.7800000000000011</v>
          </cell>
        </row>
      </sheetData>
      <sheetData sheetId="21">
        <row r="14">
          <cell r="F14">
            <v>1.88</v>
          </cell>
        </row>
        <row r="19">
          <cell r="F19">
            <v>1.38</v>
          </cell>
        </row>
        <row r="28">
          <cell r="F28">
            <v>30.87</v>
          </cell>
        </row>
      </sheetData>
      <sheetData sheetId="22">
        <row r="14">
          <cell r="F14">
            <v>1.59</v>
          </cell>
        </row>
        <row r="19">
          <cell r="F19">
            <v>0.4</v>
          </cell>
        </row>
        <row r="28">
          <cell r="F28">
            <v>7.57</v>
          </cell>
        </row>
      </sheetData>
      <sheetData sheetId="23">
        <row r="14">
          <cell r="F14">
            <v>1.59</v>
          </cell>
        </row>
        <row r="19">
          <cell r="F19">
            <v>1.1000000000000001</v>
          </cell>
        </row>
        <row r="28">
          <cell r="F28">
            <v>20.849999999999998</v>
          </cell>
        </row>
      </sheetData>
      <sheetData sheetId="24">
        <row r="14">
          <cell r="F14">
            <v>1.71</v>
          </cell>
        </row>
        <row r="19">
          <cell r="F19">
            <v>0.25</v>
          </cell>
        </row>
        <row r="28">
          <cell r="F28">
            <v>5.0999999999999996</v>
          </cell>
        </row>
      </sheetData>
      <sheetData sheetId="25">
        <row r="14">
          <cell r="F14">
            <v>1.88</v>
          </cell>
        </row>
        <row r="19">
          <cell r="F19">
            <v>0.25</v>
          </cell>
        </row>
        <row r="28">
          <cell r="F28">
            <v>5.58</v>
          </cell>
        </row>
      </sheetData>
      <sheetData sheetId="26">
        <row r="14">
          <cell r="F14">
            <v>1.71</v>
          </cell>
        </row>
        <row r="19">
          <cell r="F19">
            <v>0.17</v>
          </cell>
        </row>
        <row r="28">
          <cell r="F28">
            <v>3.48</v>
          </cell>
        </row>
      </sheetData>
      <sheetData sheetId="27">
        <row r="14">
          <cell r="F14">
            <v>1.59</v>
          </cell>
        </row>
        <row r="19">
          <cell r="F19">
            <v>1.8</v>
          </cell>
        </row>
        <row r="28">
          <cell r="F28">
            <v>34.1</v>
          </cell>
        </row>
      </sheetData>
      <sheetData sheetId="28">
        <row r="14">
          <cell r="F14">
            <v>1.88</v>
          </cell>
        </row>
        <row r="19">
          <cell r="F19">
            <v>0.42</v>
          </cell>
        </row>
        <row r="28">
          <cell r="F28">
            <v>9.3899999999999988</v>
          </cell>
        </row>
      </sheetData>
      <sheetData sheetId="29">
        <row r="14">
          <cell r="F14">
            <v>1.59</v>
          </cell>
        </row>
        <row r="19">
          <cell r="F19">
            <v>0.7</v>
          </cell>
        </row>
        <row r="28">
          <cell r="F28">
            <v>13.27</v>
          </cell>
        </row>
      </sheetData>
      <sheetData sheetId="30">
        <row r="14">
          <cell r="F14">
            <v>1.59</v>
          </cell>
        </row>
        <row r="19">
          <cell r="F19">
            <v>1.5</v>
          </cell>
        </row>
        <row r="28">
          <cell r="F28">
            <v>28.45</v>
          </cell>
        </row>
      </sheetData>
      <sheetData sheetId="31">
        <row r="14">
          <cell r="F14">
            <v>1.88</v>
          </cell>
        </row>
        <row r="19">
          <cell r="F19">
            <v>1.5</v>
          </cell>
        </row>
        <row r="28">
          <cell r="F28">
            <v>33.57</v>
          </cell>
        </row>
      </sheetData>
      <sheetData sheetId="32">
        <row r="14">
          <cell r="F14">
            <v>3.91</v>
          </cell>
        </row>
        <row r="19">
          <cell r="F19">
            <v>2.73</v>
          </cell>
        </row>
        <row r="28">
          <cell r="F28">
            <v>87.11</v>
          </cell>
        </row>
      </sheetData>
      <sheetData sheetId="33">
        <row r="31">
          <cell r="F31">
            <v>34.75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72"/>
  <sheetViews>
    <sheetView tabSelected="1" topLeftCell="A19" zoomScale="70" zoomScaleNormal="70" zoomScaleSheetLayoutView="70" workbookViewId="0">
      <selection activeCell="J54" sqref="J54"/>
    </sheetView>
  </sheetViews>
  <sheetFormatPr defaultColWidth="9.140625" defaultRowHeight="15.75" x14ac:dyDescent="0.25"/>
  <cols>
    <col min="1" max="1" width="4.28515625" style="1" customWidth="1"/>
    <col min="2" max="2" width="11.140625" style="1" customWidth="1"/>
    <col min="3" max="3" width="59.140625" style="1" customWidth="1"/>
    <col min="4" max="4" width="26.42578125" style="1" customWidth="1"/>
    <col min="5" max="5" width="15.5703125" style="1" customWidth="1"/>
    <col min="6" max="6" width="12" style="1" customWidth="1"/>
    <col min="7" max="7" width="16.28515625" style="4" hidden="1" customWidth="1"/>
    <col min="8" max="8" width="9.85546875" style="5" hidden="1" customWidth="1"/>
    <col min="9" max="9" width="9.140625" style="1"/>
    <col min="10" max="10" width="9.140625" style="6"/>
    <col min="11" max="11" width="9.140625" style="7"/>
    <col min="12" max="12" width="9.140625" style="1"/>
    <col min="13" max="13" width="10" style="1" bestFit="1" customWidth="1"/>
    <col min="14" max="16384" width="9.140625" style="1"/>
  </cols>
  <sheetData>
    <row r="1" spans="1:11" ht="18.75" x14ac:dyDescent="0.25">
      <c r="D1" s="2" t="s">
        <v>0</v>
      </c>
      <c r="F1" s="3"/>
    </row>
    <row r="2" spans="1:11" ht="36" customHeight="1" x14ac:dyDescent="0.3">
      <c r="C2" s="8"/>
      <c r="D2" s="51" t="s">
        <v>1</v>
      </c>
      <c r="E2" s="51"/>
      <c r="F2" s="51"/>
      <c r="G2" s="9"/>
      <c r="H2" s="10"/>
    </row>
    <row r="3" spans="1:11" ht="18.75" x14ac:dyDescent="0.3">
      <c r="D3" s="8" t="s">
        <v>2</v>
      </c>
      <c r="F3" s="8"/>
    </row>
    <row r="4" spans="1:11" ht="37.5" customHeight="1" x14ac:dyDescent="0.25"/>
    <row r="5" spans="1:11" ht="19.5" x14ac:dyDescent="0.3">
      <c r="A5" s="52" t="s">
        <v>3</v>
      </c>
      <c r="B5" s="52"/>
      <c r="C5" s="52"/>
      <c r="D5" s="52"/>
      <c r="E5" s="52"/>
      <c r="F5" s="52"/>
    </row>
    <row r="6" spans="1:11" s="13" customFormat="1" ht="19.5" x14ac:dyDescent="0.2">
      <c r="A6" s="53" t="s">
        <v>4</v>
      </c>
      <c r="B6" s="53"/>
      <c r="C6" s="53"/>
      <c r="D6" s="53"/>
      <c r="E6" s="53"/>
      <c r="F6" s="53"/>
      <c r="G6" s="11"/>
      <c r="H6" s="12"/>
      <c r="J6" s="14"/>
      <c r="K6" s="15"/>
    </row>
    <row r="7" spans="1:11" ht="19.5" x14ac:dyDescent="0.3">
      <c r="A7" s="52" t="s">
        <v>5</v>
      </c>
      <c r="B7" s="52"/>
      <c r="C7" s="52"/>
      <c r="D7" s="52"/>
      <c r="E7" s="52"/>
      <c r="F7" s="52"/>
    </row>
    <row r="8" spans="1:11" s="18" customFormat="1" ht="25.9" customHeight="1" x14ac:dyDescent="0.2">
      <c r="A8" s="54" t="s">
        <v>6</v>
      </c>
      <c r="B8" s="54"/>
      <c r="C8" s="54"/>
      <c r="D8" s="54"/>
      <c r="E8" s="54"/>
      <c r="F8" s="54"/>
      <c r="G8" s="16"/>
      <c r="H8" s="17"/>
      <c r="J8" s="19"/>
      <c r="K8" s="20"/>
    </row>
    <row r="9" spans="1:11" s="18" customFormat="1" ht="15" customHeight="1" x14ac:dyDescent="0.25">
      <c r="A9" s="21" t="s">
        <v>7</v>
      </c>
      <c r="B9" s="22"/>
      <c r="C9" s="22"/>
      <c r="D9" s="22"/>
      <c r="E9" s="22"/>
      <c r="F9" s="22"/>
      <c r="G9" s="16"/>
      <c r="H9" s="17"/>
      <c r="J9" s="19"/>
      <c r="K9" s="20"/>
    </row>
    <row r="10" spans="1:11" x14ac:dyDescent="0.25">
      <c r="A10" s="44" t="s">
        <v>8</v>
      </c>
      <c r="B10" s="44" t="s">
        <v>9</v>
      </c>
      <c r="C10" s="45" t="s">
        <v>10</v>
      </c>
      <c r="D10" s="46"/>
      <c r="E10" s="44" t="s">
        <v>11</v>
      </c>
      <c r="F10" s="49" t="s">
        <v>12</v>
      </c>
      <c r="G10" s="57" t="s">
        <v>13</v>
      </c>
      <c r="H10" s="59" t="s">
        <v>14</v>
      </c>
      <c r="J10" s="7" t="s">
        <v>15</v>
      </c>
    </row>
    <row r="11" spans="1:11" x14ac:dyDescent="0.25">
      <c r="A11" s="44"/>
      <c r="B11" s="44"/>
      <c r="C11" s="47"/>
      <c r="D11" s="48"/>
      <c r="E11" s="44"/>
      <c r="F11" s="50"/>
      <c r="G11" s="58"/>
      <c r="H11" s="60"/>
    </row>
    <row r="12" spans="1:11" ht="16.5" x14ac:dyDescent="0.25">
      <c r="A12" s="23">
        <v>1</v>
      </c>
      <c r="B12" s="24" t="s">
        <v>16</v>
      </c>
      <c r="C12" s="55" t="s">
        <v>17</v>
      </c>
      <c r="D12" s="56"/>
      <c r="E12" s="25" t="s">
        <v>18</v>
      </c>
      <c r="F12" s="26">
        <f>'[1]1 Смена головки вентиля ОБРАЗЕЦ'!F28</f>
        <v>7.8299999999999992</v>
      </c>
      <c r="G12" s="27">
        <f>'[1]1 Смена головки вентиля ОБРАЗЕЦ'!F19</f>
        <v>0.35</v>
      </c>
      <c r="H12" s="28">
        <f>'[1]1 Смена головки вентиля ОБРАЗЕЦ'!F14</f>
        <v>1.88</v>
      </c>
      <c r="J12" s="29">
        <v>7.17</v>
      </c>
      <c r="K12" s="30">
        <f>F12/J12</f>
        <v>1.0920502092050208</v>
      </c>
    </row>
    <row r="13" spans="1:11" ht="16.5" x14ac:dyDescent="0.25">
      <c r="A13" s="23">
        <v>2</v>
      </c>
      <c r="B13" s="24" t="s">
        <v>19</v>
      </c>
      <c r="C13" s="55" t="s">
        <v>20</v>
      </c>
      <c r="D13" s="56"/>
      <c r="E13" s="25" t="s">
        <v>21</v>
      </c>
      <c r="F13" s="26">
        <f>'[1]2 Канализ.трубопров.'!F28</f>
        <v>25.520000000000003</v>
      </c>
      <c r="G13" s="27">
        <f>'[1]2 Канализ.трубопров.'!F19</f>
        <v>1.1399999999999999</v>
      </c>
      <c r="H13" s="28">
        <f>'[1]2 Канализ.трубопров.'!F14</f>
        <v>1.88</v>
      </c>
      <c r="J13" s="29">
        <v>23.320000000000004</v>
      </c>
      <c r="K13" s="30">
        <f t="shared" ref="K13:K52" si="0">F13/J13</f>
        <v>1.0943396226415094</v>
      </c>
    </row>
    <row r="14" spans="1:11" ht="16.5" x14ac:dyDescent="0.25">
      <c r="A14" s="23">
        <v>3</v>
      </c>
      <c r="B14" s="24" t="s">
        <v>22</v>
      </c>
      <c r="C14" s="55" t="s">
        <v>23</v>
      </c>
      <c r="D14" s="56"/>
      <c r="E14" s="25" t="s">
        <v>24</v>
      </c>
      <c r="F14" s="26">
        <f>'[1]3 Шар.кран 3 шт.'!F28</f>
        <v>7.17</v>
      </c>
      <c r="G14" s="27">
        <f>'[1]3 Шар.кран 3 шт.'!F19</f>
        <v>0.32</v>
      </c>
      <c r="H14" s="28">
        <f>'[1]3 Шар.кран 3 шт.'!F14</f>
        <v>1.88</v>
      </c>
      <c r="J14" s="29">
        <v>6.5499999999999989</v>
      </c>
      <c r="K14" s="30">
        <f t="shared" si="0"/>
        <v>1.0946564885496184</v>
      </c>
    </row>
    <row r="15" spans="1:11" ht="16.5" x14ac:dyDescent="0.25">
      <c r="A15" s="23">
        <v>4</v>
      </c>
      <c r="B15" s="24" t="s">
        <v>25</v>
      </c>
      <c r="C15" s="55" t="s">
        <v>26</v>
      </c>
      <c r="D15" s="56"/>
      <c r="E15" s="25" t="s">
        <v>24</v>
      </c>
      <c r="F15" s="26">
        <f>'[1]3 Шар.кран 3 шт.'!M28</f>
        <v>18.350000000000001</v>
      </c>
      <c r="G15" s="27">
        <f>'[1]3 Шар.кран 3 шт.'!M19</f>
        <v>0.82</v>
      </c>
      <c r="H15" s="28">
        <f>'[1]3 Шар.кран 3 шт.'!M14</f>
        <v>1.88</v>
      </c>
      <c r="J15" s="29">
        <v>16.78</v>
      </c>
      <c r="K15" s="30">
        <f t="shared" si="0"/>
        <v>1.0935637663885578</v>
      </c>
    </row>
    <row r="16" spans="1:11" ht="16.5" x14ac:dyDescent="0.25">
      <c r="A16" s="23">
        <v>5</v>
      </c>
      <c r="B16" s="24" t="s">
        <v>27</v>
      </c>
      <c r="C16" s="55" t="s">
        <v>28</v>
      </c>
      <c r="D16" s="56"/>
      <c r="E16" s="25" t="s">
        <v>29</v>
      </c>
      <c r="F16" s="26">
        <f>'[1]3 Шар.кран 3 шт.'!T28</f>
        <v>13.41</v>
      </c>
      <c r="G16" s="27">
        <f>'[1]3 Шар.кран 3 шт.'!T19</f>
        <v>0.6</v>
      </c>
      <c r="H16" s="28">
        <f>'[1]3 Шар.кран 3 шт.'!T14</f>
        <v>1.88</v>
      </c>
      <c r="J16" s="29">
        <v>12.280000000000001</v>
      </c>
      <c r="K16" s="30">
        <f t="shared" si="0"/>
        <v>1.0920195439739413</v>
      </c>
    </row>
    <row r="17" spans="1:11" ht="16.5" x14ac:dyDescent="0.25">
      <c r="A17" s="23">
        <v>6</v>
      </c>
      <c r="B17" s="24" t="s">
        <v>30</v>
      </c>
      <c r="C17" s="55" t="s">
        <v>31</v>
      </c>
      <c r="D17" s="56"/>
      <c r="E17" s="25" t="s">
        <v>32</v>
      </c>
      <c r="F17" s="26">
        <f>'[1]4 Отключ.воды 2 шт.'!F28</f>
        <v>12.540000000000001</v>
      </c>
      <c r="G17" s="31">
        <f>'[1]4 Отключ.воды 2 шт.'!F19</f>
        <v>0.6</v>
      </c>
      <c r="H17" s="28">
        <f>'[1]4 Отключ.воды 2 шт.'!F14</f>
        <v>1.75</v>
      </c>
      <c r="J17" s="29">
        <v>11.440000000000001</v>
      </c>
      <c r="K17" s="30">
        <f t="shared" si="0"/>
        <v>1.096153846153846</v>
      </c>
    </row>
    <row r="18" spans="1:11" ht="16.5" x14ac:dyDescent="0.25">
      <c r="A18" s="23">
        <v>7</v>
      </c>
      <c r="B18" s="24" t="s">
        <v>33</v>
      </c>
      <c r="C18" s="55" t="s">
        <v>34</v>
      </c>
      <c r="D18" s="56"/>
      <c r="E18" s="25" t="s">
        <v>32</v>
      </c>
      <c r="F18" s="26">
        <f>'[1]4 Отключ.воды 2 шт.'!M28</f>
        <v>14.61</v>
      </c>
      <c r="G18" s="31">
        <f>'[1]4 Отключ.воды 2 шт.'!M19</f>
        <v>0.7</v>
      </c>
      <c r="H18" s="28">
        <f>'[1]4 Отключ.воды 2 шт.'!M14</f>
        <v>1.75</v>
      </c>
      <c r="J18" s="29">
        <v>13.32</v>
      </c>
      <c r="K18" s="30">
        <f t="shared" si="0"/>
        <v>1.0968468468468469</v>
      </c>
    </row>
    <row r="19" spans="1:11" ht="16.5" x14ac:dyDescent="0.25">
      <c r="A19" s="23">
        <v>8</v>
      </c>
      <c r="B19" s="24" t="s">
        <v>35</v>
      </c>
      <c r="C19" s="55" t="s">
        <v>36</v>
      </c>
      <c r="D19" s="56"/>
      <c r="E19" s="25" t="s">
        <v>37</v>
      </c>
      <c r="F19" s="26">
        <f>'[1]5 Смена унитаз 2 шт.'!F28</f>
        <v>60.410000000000011</v>
      </c>
      <c r="G19" s="31">
        <f>'[1]5 Смена унитаз 2 шт.'!F19</f>
        <v>2.7</v>
      </c>
      <c r="H19" s="28">
        <f>'[1]5 Смена унитаз 2 шт.'!F14</f>
        <v>1.88</v>
      </c>
      <c r="J19" s="29">
        <v>55.22</v>
      </c>
      <c r="K19" s="30">
        <f t="shared" si="0"/>
        <v>1.0939876856211519</v>
      </c>
    </row>
    <row r="20" spans="1:11" ht="16.5" x14ac:dyDescent="0.25">
      <c r="A20" s="23">
        <v>9</v>
      </c>
      <c r="B20" s="24" t="s">
        <v>38</v>
      </c>
      <c r="C20" s="55" t="s">
        <v>39</v>
      </c>
      <c r="D20" s="56"/>
      <c r="E20" s="25" t="s">
        <v>37</v>
      </c>
      <c r="F20" s="26">
        <f>'[1]5 Смена унитаз 2 шт.'!M28</f>
        <v>24.4</v>
      </c>
      <c r="G20" s="27">
        <f>'[1]5 Смена унитаз 2 шт.'!M19</f>
        <v>1.0900000000000001</v>
      </c>
      <c r="H20" s="28">
        <f>'[1]5 Смена унитаз 2 шт.'!M14</f>
        <v>1.88</v>
      </c>
      <c r="J20" s="29">
        <v>22.310000000000002</v>
      </c>
      <c r="K20" s="30">
        <f t="shared" si="0"/>
        <v>1.0936799641416404</v>
      </c>
    </row>
    <row r="21" spans="1:11" ht="16.5" x14ac:dyDescent="0.25">
      <c r="A21" s="23">
        <v>10</v>
      </c>
      <c r="B21" s="24" t="s">
        <v>40</v>
      </c>
      <c r="C21" s="55" t="s">
        <v>41</v>
      </c>
      <c r="D21" s="56"/>
      <c r="E21" s="25" t="s">
        <v>37</v>
      </c>
      <c r="F21" s="26">
        <f>'[1]6.Мойка 3 шт.'!F28</f>
        <v>44.75</v>
      </c>
      <c r="G21" s="31">
        <f>'[1]6.Мойка 3 шт.'!F19</f>
        <v>2</v>
      </c>
      <c r="H21" s="28">
        <f>'[1]6.Мойка 3 шт.'!F14</f>
        <v>1.88</v>
      </c>
      <c r="J21" s="29">
        <v>40.909999999999997</v>
      </c>
      <c r="K21" s="30">
        <f t="shared" si="0"/>
        <v>1.0938645807870937</v>
      </c>
    </row>
    <row r="22" spans="1:11" ht="16.5" x14ac:dyDescent="0.25">
      <c r="A22" s="23">
        <v>11</v>
      </c>
      <c r="B22" s="24" t="s">
        <v>42</v>
      </c>
      <c r="C22" s="55" t="s">
        <v>43</v>
      </c>
      <c r="D22" s="56"/>
      <c r="E22" s="25" t="s">
        <v>37</v>
      </c>
      <c r="F22" s="26">
        <f>'[1]6.Мойка 3 шт.'!M28</f>
        <v>28.19</v>
      </c>
      <c r="G22" s="27">
        <f>'[1]6.Мойка 3 шт.'!M19</f>
        <v>1.26</v>
      </c>
      <c r="H22" s="28">
        <f>'[1]6.Мойка 3 шт.'!M14</f>
        <v>1.88</v>
      </c>
      <c r="J22" s="29">
        <v>25.810000000000002</v>
      </c>
      <c r="K22" s="30">
        <f t="shared" si="0"/>
        <v>1.0922123208058891</v>
      </c>
    </row>
    <row r="23" spans="1:11" ht="16.5" x14ac:dyDescent="0.25">
      <c r="A23" s="23">
        <v>12</v>
      </c>
      <c r="B23" s="24" t="s">
        <v>44</v>
      </c>
      <c r="C23" s="55" t="s">
        <v>45</v>
      </c>
      <c r="D23" s="56"/>
      <c r="E23" s="25" t="s">
        <v>37</v>
      </c>
      <c r="F23" s="26">
        <f>'[1]6.Мойка 3 шт.'!T28</f>
        <v>46.980000000000004</v>
      </c>
      <c r="G23" s="31">
        <f>'[1]6.Мойка 3 шт.'!T19</f>
        <v>2.1</v>
      </c>
      <c r="H23" s="28">
        <f>'[1]6.Мойка 3 шт.'!T14</f>
        <v>1.88</v>
      </c>
      <c r="J23" s="29">
        <v>42.94</v>
      </c>
      <c r="K23" s="30">
        <f t="shared" si="0"/>
        <v>1.0940847694457383</v>
      </c>
    </row>
    <row r="24" spans="1:11" ht="16.5" x14ac:dyDescent="0.25">
      <c r="A24" s="23">
        <v>13</v>
      </c>
      <c r="B24" s="24" t="s">
        <v>46</v>
      </c>
      <c r="C24" s="55" t="s">
        <v>47</v>
      </c>
      <c r="D24" s="56"/>
      <c r="E24" s="25" t="s">
        <v>37</v>
      </c>
      <c r="F24" s="26">
        <f>'[1]7 Ванна'!F28</f>
        <v>112.53000000000002</v>
      </c>
      <c r="G24" s="27">
        <f>'[1]7 Ванна'!F19</f>
        <v>5.03</v>
      </c>
      <c r="H24" s="28">
        <f>'[1]7 Ванна'!F14</f>
        <v>1.88</v>
      </c>
      <c r="J24" s="29">
        <v>102.92999999999999</v>
      </c>
      <c r="K24" s="30">
        <f t="shared" si="0"/>
        <v>1.0932672690177794</v>
      </c>
    </row>
    <row r="25" spans="1:11" ht="16.5" x14ac:dyDescent="0.25">
      <c r="A25" s="23">
        <v>14</v>
      </c>
      <c r="B25" s="24" t="s">
        <v>48</v>
      </c>
      <c r="C25" s="55" t="s">
        <v>49</v>
      </c>
      <c r="D25" s="56"/>
      <c r="E25" s="25" t="s">
        <v>18</v>
      </c>
      <c r="F25" s="26">
        <f>'[1]8 Манжета'!F28</f>
        <v>16.689999999999998</v>
      </c>
      <c r="G25" s="27">
        <f>'[1]8 Манжета'!F19</f>
        <v>0.8</v>
      </c>
      <c r="H25" s="28">
        <f>'[1]8 Манжета'!F14</f>
        <v>1.75</v>
      </c>
      <c r="J25" s="29">
        <v>15.219999999999999</v>
      </c>
      <c r="K25" s="30">
        <f t="shared" si="0"/>
        <v>1.0965834428383705</v>
      </c>
    </row>
    <row r="26" spans="1:11" ht="16.5" x14ac:dyDescent="0.25">
      <c r="A26" s="23">
        <v>15</v>
      </c>
      <c r="B26" s="24" t="s">
        <v>50</v>
      </c>
      <c r="C26" s="55" t="s">
        <v>51</v>
      </c>
      <c r="D26" s="56"/>
      <c r="E26" s="25" t="s">
        <v>18</v>
      </c>
      <c r="F26" s="26">
        <f>'[1]9 Сифон'!F28</f>
        <v>16.099999999999998</v>
      </c>
      <c r="G26" s="27">
        <f>'[1]9 Сифон'!F19</f>
        <v>0.72</v>
      </c>
      <c r="H26" s="28">
        <f>'[1]9 Сифон'!F14</f>
        <v>1.88</v>
      </c>
      <c r="J26" s="29">
        <v>14.719999999999999</v>
      </c>
      <c r="K26" s="30">
        <f t="shared" si="0"/>
        <v>1.09375</v>
      </c>
    </row>
    <row r="27" spans="1:11" ht="16.5" x14ac:dyDescent="0.25">
      <c r="A27" s="23">
        <v>16</v>
      </c>
      <c r="B27" s="24" t="s">
        <v>52</v>
      </c>
      <c r="C27" s="55" t="s">
        <v>53</v>
      </c>
      <c r="D27" s="56"/>
      <c r="E27" s="25" t="s">
        <v>18</v>
      </c>
      <c r="F27" s="26">
        <f>'[1]10 Кроншт.2 шт.'!F28</f>
        <v>7.2899999999999991</v>
      </c>
      <c r="G27" s="27">
        <f>'[1]10 Кроншт.2 шт.'!F19</f>
        <v>0.35</v>
      </c>
      <c r="H27" s="28">
        <f>'[1]10 Кроншт.2 шт.'!F14</f>
        <v>1.75</v>
      </c>
      <c r="J27" s="29">
        <v>6.67</v>
      </c>
      <c r="K27" s="30">
        <f t="shared" si="0"/>
        <v>1.0929535232383807</v>
      </c>
    </row>
    <row r="28" spans="1:11" ht="16.5" x14ac:dyDescent="0.25">
      <c r="A28" s="23">
        <v>17</v>
      </c>
      <c r="B28" s="24" t="s">
        <v>54</v>
      </c>
      <c r="C28" s="55" t="s">
        <v>55</v>
      </c>
      <c r="D28" s="56"/>
      <c r="E28" s="25" t="s">
        <v>18</v>
      </c>
      <c r="F28" s="26">
        <f>'[1]10 Кроншт.2 шт.'!M28</f>
        <v>22.97</v>
      </c>
      <c r="G28" s="31">
        <f>'[1]10 Кроншт.2 шт.'!M19</f>
        <v>1.1000000000000001</v>
      </c>
      <c r="H28" s="28">
        <f>'[1]10 Кроншт.2 шт.'!M14</f>
        <v>1.75</v>
      </c>
      <c r="J28" s="29">
        <v>20.96</v>
      </c>
      <c r="K28" s="30">
        <f t="shared" si="0"/>
        <v>1.0958969465648853</v>
      </c>
    </row>
    <row r="29" spans="1:11" ht="16.5" x14ac:dyDescent="0.25">
      <c r="A29" s="23">
        <v>18</v>
      </c>
      <c r="B29" s="24" t="s">
        <v>56</v>
      </c>
      <c r="C29" s="55" t="s">
        <v>57</v>
      </c>
      <c r="D29" s="56"/>
      <c r="E29" s="25" t="s">
        <v>18</v>
      </c>
      <c r="F29" s="26">
        <f>'[1]11 Смеситель мойка'!F28</f>
        <v>40.269999999999996</v>
      </c>
      <c r="G29" s="31">
        <f>'[1]11 Смеситель мойка'!F19</f>
        <v>1.8</v>
      </c>
      <c r="H29" s="28">
        <f>'[1]11 Смеситель мойка'!F14</f>
        <v>1.88</v>
      </c>
      <c r="J29" s="29">
        <v>36.839999999999996</v>
      </c>
      <c r="K29" s="30">
        <f t="shared" si="0"/>
        <v>1.0931053203040173</v>
      </c>
    </row>
    <row r="30" spans="1:11" ht="16.5" x14ac:dyDescent="0.25">
      <c r="A30" s="23">
        <v>19</v>
      </c>
      <c r="B30" s="24" t="s">
        <v>58</v>
      </c>
      <c r="C30" s="55" t="s">
        <v>59</v>
      </c>
      <c r="D30" s="56"/>
      <c r="E30" s="25" t="s">
        <v>18</v>
      </c>
      <c r="F30" s="26">
        <f>'[1]12 Смесит ванна'!F28</f>
        <v>29.08</v>
      </c>
      <c r="G30" s="31">
        <f>'[1]12 Смесит ванна'!F19</f>
        <v>1.3</v>
      </c>
      <c r="H30" s="28">
        <f>'[1]12 Смесит ванна'!F14</f>
        <v>1.88</v>
      </c>
      <c r="J30" s="29">
        <v>26.61</v>
      </c>
      <c r="K30" s="30">
        <f t="shared" si="0"/>
        <v>1.0928222472754603</v>
      </c>
    </row>
    <row r="31" spans="1:11" s="33" customFormat="1" ht="31.5" customHeight="1" x14ac:dyDescent="0.2">
      <c r="A31" s="25">
        <v>20</v>
      </c>
      <c r="B31" s="32" t="s">
        <v>60</v>
      </c>
      <c r="C31" s="61" t="s">
        <v>61</v>
      </c>
      <c r="D31" s="62"/>
      <c r="E31" s="25" t="s">
        <v>37</v>
      </c>
      <c r="F31" s="26">
        <f>'[1]13 Бачок'!F28</f>
        <v>19</v>
      </c>
      <c r="G31" s="27">
        <f>'[1]13 Бачок'!F19</f>
        <v>0.85</v>
      </c>
      <c r="H31" s="28">
        <f>'[1]13 Бачок'!F14</f>
        <v>1.88</v>
      </c>
      <c r="J31" s="29">
        <v>17.39</v>
      </c>
      <c r="K31" s="34">
        <f t="shared" si="0"/>
        <v>1.0925819436457733</v>
      </c>
    </row>
    <row r="32" spans="1:11" ht="16.5" x14ac:dyDescent="0.25">
      <c r="A32" s="23">
        <v>21</v>
      </c>
      <c r="B32" s="24" t="s">
        <v>62</v>
      </c>
      <c r="C32" s="55" t="s">
        <v>63</v>
      </c>
      <c r="D32" s="56"/>
      <c r="E32" s="25" t="s">
        <v>64</v>
      </c>
      <c r="F32" s="26">
        <f>'[1]14 внутр.канализ'!F28</f>
        <v>5.169999999999999</v>
      </c>
      <c r="G32" s="27">
        <f>'[1]14 внутр.канализ'!F19</f>
        <v>0.27</v>
      </c>
      <c r="H32" s="28">
        <f>'[1]14 внутр.канализ'!F14</f>
        <v>1.61</v>
      </c>
      <c r="J32" s="29">
        <v>4.74</v>
      </c>
      <c r="K32" s="30">
        <f t="shared" si="0"/>
        <v>1.0907172995780587</v>
      </c>
    </row>
    <row r="33" spans="1:11" ht="16.5" x14ac:dyDescent="0.25">
      <c r="A33" s="23">
        <v>22</v>
      </c>
      <c r="B33" s="24" t="s">
        <v>65</v>
      </c>
      <c r="C33" s="55" t="s">
        <v>66</v>
      </c>
      <c r="D33" s="56"/>
      <c r="E33" s="25" t="s">
        <v>67</v>
      </c>
      <c r="F33" s="26">
        <f>'[1]15 Подводка ХГВ'!F28</f>
        <v>7.379999999999999</v>
      </c>
      <c r="G33" s="27">
        <f>'[1]15 Подводка ХГВ'!F19</f>
        <v>0.33</v>
      </c>
      <c r="H33" s="28">
        <f>'[1]15 Подводка ХГВ'!F14</f>
        <v>1.88</v>
      </c>
      <c r="J33" s="29">
        <v>6.7500000000000009</v>
      </c>
      <c r="K33" s="30">
        <f t="shared" si="0"/>
        <v>1.093333333333333</v>
      </c>
    </row>
    <row r="34" spans="1:11" ht="34.5" customHeight="1" x14ac:dyDescent="0.25">
      <c r="A34" s="25">
        <v>23</v>
      </c>
      <c r="B34" s="32" t="s">
        <v>68</v>
      </c>
      <c r="C34" s="55" t="s">
        <v>69</v>
      </c>
      <c r="D34" s="56"/>
      <c r="E34" s="25" t="s">
        <v>67</v>
      </c>
      <c r="F34" s="26">
        <f>'[1]16 Прокладка'!F28</f>
        <v>8.7799999999999994</v>
      </c>
      <c r="G34" s="27">
        <f>'[1]16 Прокладка'!F19</f>
        <v>0.42</v>
      </c>
      <c r="H34" s="28">
        <f>'[1]16 Прокладка'!F14</f>
        <v>1.75</v>
      </c>
      <c r="J34" s="29">
        <v>7.98</v>
      </c>
      <c r="K34" s="30">
        <f t="shared" si="0"/>
        <v>1.1002506265664158</v>
      </c>
    </row>
    <row r="35" spans="1:11" s="33" customFormat="1" ht="30" customHeight="1" x14ac:dyDescent="0.25">
      <c r="A35" s="25">
        <v>24</v>
      </c>
      <c r="B35" s="32" t="s">
        <v>70</v>
      </c>
      <c r="C35" s="61" t="s">
        <v>71</v>
      </c>
      <c r="D35" s="62"/>
      <c r="E35" s="35" t="s">
        <v>72</v>
      </c>
      <c r="F35" s="26">
        <f>'[1]17 Перепаковка 3 шт'!F28</f>
        <v>6.9</v>
      </c>
      <c r="G35" s="27">
        <f>'[1]17 Перепаковка 3 шт'!F19</f>
        <v>0.33</v>
      </c>
      <c r="H35" s="28">
        <f>'[1]17 Перепаковка 3 шт'!F14</f>
        <v>1.75</v>
      </c>
      <c r="J35" s="29">
        <v>6.27</v>
      </c>
      <c r="K35" s="30">
        <f t="shared" si="0"/>
        <v>1.1004784688995217</v>
      </c>
    </row>
    <row r="36" spans="1:11" ht="16.5" x14ac:dyDescent="0.25">
      <c r="A36" s="23">
        <v>25</v>
      </c>
      <c r="B36" s="24" t="s">
        <v>73</v>
      </c>
      <c r="C36" s="55" t="s">
        <v>74</v>
      </c>
      <c r="D36" s="56"/>
      <c r="E36" s="25" t="s">
        <v>75</v>
      </c>
      <c r="F36" s="26">
        <f>'[1]17 Перепаковка 3 шт'!M28</f>
        <v>5.23</v>
      </c>
      <c r="G36" s="27">
        <f>'[1]17 Перепаковка 3 шт'!M19</f>
        <v>0.25</v>
      </c>
      <c r="H36" s="28">
        <f>'[1]17 Перепаковка 3 шт'!M14</f>
        <v>1.75</v>
      </c>
      <c r="J36" s="29">
        <v>4.76</v>
      </c>
      <c r="K36" s="30">
        <f>F36/J36</f>
        <v>1.0987394957983194</v>
      </c>
    </row>
    <row r="37" spans="1:11" ht="16.5" x14ac:dyDescent="0.25">
      <c r="A37" s="23">
        <v>26</v>
      </c>
      <c r="B37" s="24" t="s">
        <v>76</v>
      </c>
      <c r="C37" s="55" t="s">
        <v>77</v>
      </c>
      <c r="D37" s="56"/>
      <c r="E37" s="25" t="s">
        <v>37</v>
      </c>
      <c r="F37" s="26">
        <f>'[1]17 Перепаковка 3 шт'!T28</f>
        <v>11.19</v>
      </c>
      <c r="G37" s="31">
        <f>'[1]17 Перепаковка 3 шт'!T19</f>
        <v>0.5</v>
      </c>
      <c r="H37" s="28">
        <f>'[1]17 Перепаковка 3 шт'!T14</f>
        <v>1.88</v>
      </c>
      <c r="J37" s="29">
        <v>10.229999999999999</v>
      </c>
      <c r="K37" s="30">
        <f t="shared" si="0"/>
        <v>1.0938416422287391</v>
      </c>
    </row>
    <row r="38" spans="1:11" ht="16.5" x14ac:dyDescent="0.25">
      <c r="A38" s="23">
        <v>27</v>
      </c>
      <c r="B38" s="24" t="s">
        <v>78</v>
      </c>
      <c r="C38" s="55" t="s">
        <v>79</v>
      </c>
      <c r="D38" s="56"/>
      <c r="E38" s="25" t="s">
        <v>37</v>
      </c>
      <c r="F38" s="26">
        <f>'[1]18 Регул.бачка'!F28</f>
        <v>4.4700000000000006</v>
      </c>
      <c r="G38" s="27">
        <f>'[1]18 Регул.бачка'!F19</f>
        <v>0.2</v>
      </c>
      <c r="H38" s="28">
        <f>'[1]18 Регул.бачка'!F14</f>
        <v>1.88</v>
      </c>
      <c r="J38" s="29">
        <v>4.08</v>
      </c>
      <c r="K38" s="30">
        <f t="shared" si="0"/>
        <v>1.0955882352941178</v>
      </c>
    </row>
    <row r="39" spans="1:11" ht="16.5" x14ac:dyDescent="0.25">
      <c r="A39" s="23">
        <v>28</v>
      </c>
      <c r="B39" s="24" t="s">
        <v>80</v>
      </c>
      <c r="C39" s="55" t="s">
        <v>81</v>
      </c>
      <c r="D39" s="56"/>
      <c r="E39" s="25" t="s">
        <v>37</v>
      </c>
      <c r="F39" s="26">
        <f>'[1]19 Выпуск ванна 2 шт'!F28</f>
        <v>32.440000000000005</v>
      </c>
      <c r="G39" s="27">
        <f>'[1]19 Выпуск ванна 2 шт'!F19</f>
        <v>1.45</v>
      </c>
      <c r="H39" s="28">
        <f>'[1]19 Выпуск ванна 2 шт'!F14</f>
        <v>1.88</v>
      </c>
      <c r="J39" s="29">
        <v>29.669999999999998</v>
      </c>
      <c r="K39" s="30">
        <f t="shared" si="0"/>
        <v>1.0933602965958884</v>
      </c>
    </row>
    <row r="40" spans="1:11" ht="16.5" x14ac:dyDescent="0.25">
      <c r="A40" s="23">
        <v>29</v>
      </c>
      <c r="B40" s="24" t="s">
        <v>82</v>
      </c>
      <c r="C40" s="55" t="s">
        <v>83</v>
      </c>
      <c r="D40" s="56"/>
      <c r="E40" s="25" t="s">
        <v>84</v>
      </c>
      <c r="F40" s="26">
        <f>'[1]19 Выпуск ванна 2 шт'!M28</f>
        <v>19.239999999999998</v>
      </c>
      <c r="G40" s="27">
        <f>'[1]19 Выпуск ванна 2 шт'!M19</f>
        <v>0.86</v>
      </c>
      <c r="H40" s="28">
        <f>'[1]19 Выпуск ванна 2 шт'!M14</f>
        <v>1.88</v>
      </c>
      <c r="J40" s="29">
        <v>17.599999999999998</v>
      </c>
      <c r="K40" s="30">
        <f t="shared" si="0"/>
        <v>1.0931818181818183</v>
      </c>
    </row>
    <row r="41" spans="1:11" ht="16.5" x14ac:dyDescent="0.25">
      <c r="A41" s="23">
        <v>30</v>
      </c>
      <c r="B41" s="24" t="s">
        <v>85</v>
      </c>
      <c r="C41" s="55" t="s">
        <v>86</v>
      </c>
      <c r="D41" s="56"/>
      <c r="E41" s="25" t="s">
        <v>18</v>
      </c>
      <c r="F41" s="26">
        <f>'[1]20 Заглушки'!F28</f>
        <v>8.7800000000000011</v>
      </c>
      <c r="G41" s="27">
        <f>'[1]20 Заглушки'!F19</f>
        <v>0.42</v>
      </c>
      <c r="H41" s="28">
        <f>'[1]20 Заглушки'!F14</f>
        <v>1.75</v>
      </c>
      <c r="I41" s="36"/>
      <c r="J41" s="29">
        <v>7.98</v>
      </c>
      <c r="K41" s="30">
        <f t="shared" si="0"/>
        <v>1.100250626566416</v>
      </c>
    </row>
    <row r="42" spans="1:11" ht="16.5" x14ac:dyDescent="0.25">
      <c r="A42" s="23">
        <v>31</v>
      </c>
      <c r="B42" s="24" t="s">
        <v>87</v>
      </c>
      <c r="C42" s="55" t="s">
        <v>88</v>
      </c>
      <c r="D42" s="56"/>
      <c r="E42" s="25" t="s">
        <v>37</v>
      </c>
      <c r="F42" s="26">
        <f>'[1]21 Полотенцесуш.'!F28</f>
        <v>30.87</v>
      </c>
      <c r="G42" s="27">
        <f>'[1]21 Полотенцесуш.'!F19</f>
        <v>1.38</v>
      </c>
      <c r="H42" s="28">
        <f>'[1]21 Полотенцесуш.'!F14</f>
        <v>1.88</v>
      </c>
      <c r="J42" s="29">
        <v>28.24</v>
      </c>
      <c r="K42" s="30">
        <f t="shared" si="0"/>
        <v>1.0931303116147311</v>
      </c>
    </row>
    <row r="43" spans="1:11" ht="16.5" x14ac:dyDescent="0.25">
      <c r="A43" s="23">
        <v>32</v>
      </c>
      <c r="B43" s="24" t="s">
        <v>89</v>
      </c>
      <c r="C43" s="55" t="s">
        <v>90</v>
      </c>
      <c r="D43" s="56"/>
      <c r="E43" s="25" t="s">
        <v>18</v>
      </c>
      <c r="F43" s="26">
        <f>'[1].....ВЫКЛЮЧАТЕЛЬ 11-32'!F28</f>
        <v>7.57</v>
      </c>
      <c r="G43" s="27">
        <f>'[1].....ВЫКЛЮЧАТЕЛЬ 11-32'!F19</f>
        <v>0.4</v>
      </c>
      <c r="H43" s="28">
        <f>'[1].....ВЫКЛЮЧАТЕЛЬ 11-32'!F14</f>
        <v>1.59</v>
      </c>
      <c r="J43" s="29">
        <v>6.9</v>
      </c>
      <c r="K43" s="30">
        <f t="shared" si="0"/>
        <v>1.0971014492753624</v>
      </c>
    </row>
    <row r="44" spans="1:11" ht="16.5" x14ac:dyDescent="0.25">
      <c r="A44" s="23">
        <v>33</v>
      </c>
      <c r="B44" s="24" t="s">
        <v>91</v>
      </c>
      <c r="C44" s="55" t="s">
        <v>92</v>
      </c>
      <c r="D44" s="56"/>
      <c r="E44" s="25" t="s">
        <v>18</v>
      </c>
      <c r="F44" s="26">
        <f>'[1].....РОЗЕТКА 11-42'!F28</f>
        <v>20.849999999999998</v>
      </c>
      <c r="G44" s="27">
        <f>'[1].....РОЗЕТКА 11-42'!F19</f>
        <v>1.1000000000000001</v>
      </c>
      <c r="H44" s="28">
        <f>'[1].....РОЗЕТКА 11-42'!F14</f>
        <v>1.59</v>
      </c>
      <c r="J44" s="29">
        <v>18.909999999999997</v>
      </c>
      <c r="K44" s="30">
        <f t="shared" si="0"/>
        <v>1.102591221575886</v>
      </c>
    </row>
    <row r="45" spans="1:11" ht="16.5" x14ac:dyDescent="0.25">
      <c r="A45" s="23">
        <v>34</v>
      </c>
      <c r="B45" s="37" t="s">
        <v>93</v>
      </c>
      <c r="C45" s="55" t="s">
        <v>94</v>
      </c>
      <c r="D45" s="56"/>
      <c r="E45" s="25" t="s">
        <v>95</v>
      </c>
      <c r="F45" s="38">
        <f>'[1]25 Сметы залитие !!'!F28</f>
        <v>87.11</v>
      </c>
      <c r="G45" s="27">
        <f>'[1]25 Сметы залитие !!'!F19</f>
        <v>2.73</v>
      </c>
      <c r="H45" s="28">
        <f>'[1]25 Сметы залитие !!'!F14</f>
        <v>3.91</v>
      </c>
      <c r="J45" s="39">
        <v>79.110000000000014</v>
      </c>
      <c r="K45" s="30">
        <f t="shared" si="0"/>
        <v>1.1011250158007835</v>
      </c>
    </row>
    <row r="46" spans="1:11" s="33" customFormat="1" ht="32.25" customHeight="1" x14ac:dyDescent="0.25">
      <c r="A46" s="25">
        <v>35</v>
      </c>
      <c r="B46" s="32" t="s">
        <v>96</v>
      </c>
      <c r="C46" s="63" t="s">
        <v>97</v>
      </c>
      <c r="D46" s="64"/>
      <c r="E46" s="25" t="s">
        <v>98</v>
      </c>
      <c r="F46" s="26">
        <f>'[1]26 Консульт.электрик'!F28</f>
        <v>5.0999999999999996</v>
      </c>
      <c r="G46" s="27">
        <f>'[1]26 Консульт.электрик'!F19</f>
        <v>0.25</v>
      </c>
      <c r="H46" s="28">
        <f>'[1]26 Консульт.электрик'!F14</f>
        <v>1.71</v>
      </c>
      <c r="J46" s="29">
        <v>4.6499999999999995</v>
      </c>
      <c r="K46" s="34">
        <f t="shared" si="0"/>
        <v>1.0967741935483872</v>
      </c>
    </row>
    <row r="47" spans="1:11" s="33" customFormat="1" ht="32.25" customHeight="1" x14ac:dyDescent="0.25">
      <c r="A47" s="25">
        <v>36</v>
      </c>
      <c r="B47" s="32" t="s">
        <v>99</v>
      </c>
      <c r="C47" s="63" t="s">
        <v>100</v>
      </c>
      <c r="D47" s="64"/>
      <c r="E47" s="25" t="s">
        <v>98</v>
      </c>
      <c r="F47" s="26">
        <f>'[1]27 Консульт сантех.'!F28</f>
        <v>5.58</v>
      </c>
      <c r="G47" s="27">
        <f>'[1]27 Консульт сантех.'!F19</f>
        <v>0.25</v>
      </c>
      <c r="H47" s="28">
        <f>'[1]27 Консульт сантех.'!F14</f>
        <v>1.88</v>
      </c>
      <c r="J47" s="29">
        <v>5.1199999999999992</v>
      </c>
      <c r="K47" s="34">
        <f t="shared" si="0"/>
        <v>1.0898437500000002</v>
      </c>
    </row>
    <row r="48" spans="1:11" ht="16.5" x14ac:dyDescent="0.25">
      <c r="A48" s="23">
        <v>37</v>
      </c>
      <c r="B48" s="24" t="s">
        <v>101</v>
      </c>
      <c r="C48" s="55" t="s">
        <v>102</v>
      </c>
      <c r="D48" s="56"/>
      <c r="E48" s="25" t="s">
        <v>98</v>
      </c>
      <c r="F48" s="26">
        <f>'[1]27А Консульт ДР.СПЕЦ '!F28</f>
        <v>3.48</v>
      </c>
      <c r="G48" s="27">
        <f>'[1]27А Консульт ДР.СПЕЦ '!F19</f>
        <v>0.17</v>
      </c>
      <c r="H48" s="28">
        <f>'[1]27А Консульт ДР.СПЕЦ '!F14</f>
        <v>1.71</v>
      </c>
      <c r="J48" s="29">
        <v>3.16</v>
      </c>
      <c r="K48" s="30">
        <f t="shared" si="0"/>
        <v>1.10126582278481</v>
      </c>
    </row>
    <row r="49" spans="1:11" s="33" customFormat="1" ht="33" x14ac:dyDescent="0.25">
      <c r="A49" s="25">
        <v>38</v>
      </c>
      <c r="B49" s="32" t="s">
        <v>103</v>
      </c>
      <c r="C49" s="61" t="s">
        <v>104</v>
      </c>
      <c r="D49" s="62"/>
      <c r="E49" s="40" t="s">
        <v>105</v>
      </c>
      <c r="F49" s="26">
        <f>'[1]28 электросеть'!F28</f>
        <v>34.1</v>
      </c>
      <c r="G49" s="27">
        <f>'[1]28 электросеть'!F19</f>
        <v>1.8</v>
      </c>
      <c r="H49" s="28">
        <f>'[1]28 электросеть'!F14</f>
        <v>1.59</v>
      </c>
      <c r="J49" s="29">
        <v>30.939999999999998</v>
      </c>
      <c r="K49" s="30">
        <f t="shared" si="0"/>
        <v>1.1021331609566904</v>
      </c>
    </row>
    <row r="50" spans="1:11" s="33" customFormat="1" ht="33.75" customHeight="1" x14ac:dyDescent="0.2">
      <c r="A50" s="25">
        <v>39</v>
      </c>
      <c r="B50" s="32" t="s">
        <v>106</v>
      </c>
      <c r="C50" s="61" t="s">
        <v>107</v>
      </c>
      <c r="D50" s="62"/>
      <c r="E50" s="25" t="s">
        <v>98</v>
      </c>
      <c r="F50" s="26">
        <f>'[1]29 Консульт.залитие'!F28</f>
        <v>9.3899999999999988</v>
      </c>
      <c r="G50" s="27">
        <f>'[1]29 Консульт.залитие'!F19</f>
        <v>0.42</v>
      </c>
      <c r="H50" s="28">
        <f>'[1]29 Консульт.залитие'!F14</f>
        <v>1.88</v>
      </c>
      <c r="J50" s="29">
        <v>8.5899999999999981</v>
      </c>
      <c r="K50" s="34">
        <f>F50/J50</f>
        <v>1.0931315483119908</v>
      </c>
    </row>
    <row r="51" spans="1:11" ht="16.5" x14ac:dyDescent="0.25">
      <c r="A51" s="23">
        <v>40</v>
      </c>
      <c r="B51" s="24" t="s">
        <v>108</v>
      </c>
      <c r="C51" s="55" t="s">
        <v>109</v>
      </c>
      <c r="D51" s="56"/>
      <c r="E51" s="25" t="s">
        <v>37</v>
      </c>
      <c r="F51" s="26">
        <f>'[1]12 Смесит ванна с душевой се'!F28</f>
        <v>33.57</v>
      </c>
      <c r="G51" s="27">
        <f>'[1]12 Смесит ванна с душевой се'!F19</f>
        <v>1.5</v>
      </c>
      <c r="H51" s="28">
        <f>'[1]12 Смесит ванна с душевой се'!F14</f>
        <v>1.88</v>
      </c>
      <c r="J51" s="29">
        <v>30.689999999999998</v>
      </c>
      <c r="K51" s="30">
        <f t="shared" si="0"/>
        <v>1.0938416422287391</v>
      </c>
    </row>
    <row r="52" spans="1:11" ht="16.5" x14ac:dyDescent="0.25">
      <c r="A52" s="23">
        <v>41</v>
      </c>
      <c r="B52" s="24" t="s">
        <v>110</v>
      </c>
      <c r="C52" s="55" t="s">
        <v>111</v>
      </c>
      <c r="D52" s="56"/>
      <c r="E52" s="25" t="s">
        <v>112</v>
      </c>
      <c r="F52" s="26">
        <f>'[1]22 Автоматы'!F28</f>
        <v>13.27</v>
      </c>
      <c r="G52" s="27">
        <f>'[1]22 Автоматы'!F19</f>
        <v>0.7</v>
      </c>
      <c r="H52" s="28">
        <f>'[1]22 Автоматы'!F14</f>
        <v>1.59</v>
      </c>
      <c r="J52" s="29">
        <v>12.03</v>
      </c>
      <c r="K52" s="30">
        <f t="shared" si="0"/>
        <v>1.1030756442227765</v>
      </c>
    </row>
    <row r="53" spans="1:11" ht="16.5" x14ac:dyDescent="0.25">
      <c r="A53" s="23">
        <v>42</v>
      </c>
      <c r="B53" s="24" t="s">
        <v>113</v>
      </c>
      <c r="C53" s="55" t="s">
        <v>114</v>
      </c>
      <c r="D53" s="56"/>
      <c r="E53" s="25" t="s">
        <v>115</v>
      </c>
      <c r="F53" s="26">
        <f>'[1]24 Смена БЛОКА '!F28</f>
        <v>28.45</v>
      </c>
      <c r="G53" s="27">
        <f>'[1]24 Смена БЛОКА '!F19</f>
        <v>1.5</v>
      </c>
      <c r="H53" s="28">
        <f>'[1]24 Смена БЛОКА '!F14</f>
        <v>1.59</v>
      </c>
      <c r="J53" s="29">
        <v>25.810000000000002</v>
      </c>
      <c r="K53" s="30">
        <f>F53/J53</f>
        <v>1.1022859356838433</v>
      </c>
    </row>
    <row r="54" spans="1:11" ht="16.5" x14ac:dyDescent="0.25">
      <c r="A54" s="23">
        <v>43</v>
      </c>
      <c r="B54" s="24" t="s">
        <v>116</v>
      </c>
      <c r="C54" s="55" t="s">
        <v>117</v>
      </c>
      <c r="D54" s="56"/>
      <c r="E54" s="25" t="s">
        <v>118</v>
      </c>
      <c r="F54" s="26">
        <f>[1]приостановлен.жку!F31</f>
        <v>34.75</v>
      </c>
      <c r="G54" s="27" t="e">
        <f>#REF!</f>
        <v>#REF!</v>
      </c>
      <c r="H54" s="28" t="e">
        <f>#REF!</f>
        <v>#REF!</v>
      </c>
      <c r="J54" s="29">
        <v>31.649999999999995</v>
      </c>
      <c r="K54" s="30">
        <f>F54/J54</f>
        <v>1.0979462875197474</v>
      </c>
    </row>
    <row r="55" spans="1:11" ht="16.5" x14ac:dyDescent="0.25">
      <c r="A55" s="41"/>
      <c r="B55" s="41"/>
      <c r="C55" s="42"/>
      <c r="D55" s="42"/>
      <c r="E55" s="41"/>
      <c r="F55" s="41"/>
    </row>
    <row r="56" spans="1:11" ht="23.45" customHeight="1" x14ac:dyDescent="0.25">
      <c r="A56" s="41"/>
      <c r="F56" s="41"/>
    </row>
    <row r="57" spans="1:11" ht="16.5" x14ac:dyDescent="0.25">
      <c r="A57" s="41"/>
      <c r="B57" s="41"/>
      <c r="C57" s="42"/>
      <c r="D57" s="42"/>
      <c r="E57" s="41"/>
      <c r="F57" s="41"/>
      <c r="K57" s="7">
        <f>SUM(K12:K54)/A54</f>
        <v>1.0956373991630672</v>
      </c>
    </row>
    <row r="58" spans="1:11" ht="16.5" x14ac:dyDescent="0.25">
      <c r="A58" s="41"/>
      <c r="B58" s="41"/>
      <c r="C58" s="42"/>
      <c r="D58" s="42"/>
      <c r="E58" s="41"/>
      <c r="F58" s="41"/>
      <c r="K58" s="6" t="s">
        <v>119</v>
      </c>
    </row>
    <row r="59" spans="1:11" x14ac:dyDescent="0.25">
      <c r="C59" s="43"/>
      <c r="D59" s="43"/>
    </row>
    <row r="60" spans="1:11" x14ac:dyDescent="0.25">
      <c r="C60" s="43"/>
      <c r="D60" s="43"/>
    </row>
    <row r="61" spans="1:11" x14ac:dyDescent="0.25">
      <c r="C61" s="43"/>
      <c r="D61" s="43"/>
    </row>
    <row r="62" spans="1:11" x14ac:dyDescent="0.25">
      <c r="C62" s="43"/>
      <c r="D62" s="43"/>
    </row>
    <row r="63" spans="1:11" x14ac:dyDescent="0.25">
      <c r="C63" s="43"/>
      <c r="D63" s="43"/>
    </row>
    <row r="64" spans="1:11" x14ac:dyDescent="0.25">
      <c r="C64" s="43"/>
      <c r="D64" s="43"/>
    </row>
    <row r="65" spans="3:4" x14ac:dyDescent="0.25">
      <c r="C65" s="43"/>
      <c r="D65" s="43"/>
    </row>
    <row r="66" spans="3:4" x14ac:dyDescent="0.25">
      <c r="C66" s="43"/>
      <c r="D66" s="43"/>
    </row>
    <row r="67" spans="3:4" x14ac:dyDescent="0.25">
      <c r="C67" s="43"/>
      <c r="D67" s="43"/>
    </row>
    <row r="68" spans="3:4" x14ac:dyDescent="0.25">
      <c r="C68" s="43"/>
      <c r="D68" s="43"/>
    </row>
    <row r="69" spans="3:4" x14ac:dyDescent="0.25">
      <c r="C69" s="43"/>
      <c r="D69" s="43"/>
    </row>
    <row r="70" spans="3:4" x14ac:dyDescent="0.25">
      <c r="C70" s="43"/>
      <c r="D70" s="43"/>
    </row>
    <row r="71" spans="3:4" x14ac:dyDescent="0.25">
      <c r="C71" s="43"/>
      <c r="D71" s="43"/>
    </row>
    <row r="72" spans="3:4" x14ac:dyDescent="0.25">
      <c r="C72" s="43"/>
      <c r="D72" s="43"/>
    </row>
  </sheetData>
  <mergeCells count="55">
    <mergeCell ref="C52:D52"/>
    <mergeCell ref="C53:D53"/>
    <mergeCell ref="C54:D54"/>
    <mergeCell ref="C46:D46"/>
    <mergeCell ref="C47:D47"/>
    <mergeCell ref="C48:D48"/>
    <mergeCell ref="C49:D49"/>
    <mergeCell ref="C50:D50"/>
    <mergeCell ref="C51:D51"/>
    <mergeCell ref="C45:D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33:D33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21:D21"/>
    <mergeCell ref="G10:G11"/>
    <mergeCell ref="H10:H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D2:F2"/>
    <mergeCell ref="A5:F5"/>
    <mergeCell ref="A6:F6"/>
    <mergeCell ref="A7:F7"/>
    <mergeCell ref="A8:F8"/>
    <mergeCell ref="A10:A11"/>
    <mergeCell ref="B10:B11"/>
    <mergeCell ref="C10:D11"/>
    <mergeCell ref="E10:E11"/>
    <mergeCell ref="F10:F11"/>
  </mergeCells>
  <printOptions horizontalCentered="1"/>
  <pageMargins left="0.34" right="0.11811023622047245" top="0.25" bottom="0.51181102362204722" header="0.23622047244094491" footer="0.51181102362204722"/>
  <pageSetup paperSize="9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жэу 6 прейскурант</vt:lpstr>
      <vt:lpstr>'жэу 6 прейскурант'!Область_печати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Самаренкова Елена Димитриевна</dc:creator>
  <cp:lastModifiedBy>Якусь Николай Игоревич</cp:lastModifiedBy>
  <dcterms:created xsi:type="dcterms:W3CDTF">2025-05-27T13:05:46Z</dcterms:created>
  <dcterms:modified xsi:type="dcterms:W3CDTF">2025-05-28T14:21:35Z</dcterms:modified>
</cp:coreProperties>
</file>